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Деф.вед!$A$1:$L$87</definedName>
  </definedNames>
  <calcPr calcId="162913" fullPrecision="0"/>
</workbook>
</file>

<file path=xl/calcChain.xml><?xml version="1.0" encoding="utf-8"?>
<calcChain xmlns="http://schemas.openxmlformats.org/spreadsheetml/2006/main">
  <c r="D22" i="8" l="1"/>
  <c r="D55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<sst xmlns="http://schemas.openxmlformats.org/spreadsheetml/2006/main" count="287" uniqueCount="136">
  <si>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</si>
  <si>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</si>
  <si>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</si>
  <si>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</si>
  <si>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</si>
  <si>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</si>
  <si>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</si>
  <si>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</si>
  <si>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</si>
  <si>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</si>
  <si>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</si>
  <si>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</si>
  <si>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</si>
  <si>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</si>
  <si>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</si>
  <si>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</si>
  <si>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</si>
  <si>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</si>
  <si>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</si>
  <si>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</si>
  <si>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</si>
  <si>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</si>
  <si>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</si>
  <si>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</si>
  <si>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</si>
  <si>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</si>
  <si>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</si>
  <si>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</si>
  <si>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</si>
  <si>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</si>
  <si>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</si>
  <si>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</si>
  <si>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</si>
  <si>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</si>
  <si>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</si>
  <si>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</si>
  <si>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</si>
  <si>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</si>
  <si>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</si>
  <si>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</si>
  <si>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</si>
  <si>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</si>
  <si>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</si>
  <si>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</si>
  <si>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</si>
  <si>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</si>
  <si>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</si>
  <si>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</si>
  <si>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</si>
  <si>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</si>
  <si>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</si>
  <si>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</si>
  <si>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</si>
  <si>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</si>
  <si>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</si>
  <si>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</si>
  <si>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</si>
  <si>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</si>
  <si>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</si>
  <si>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</si>
  <si>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</si>
  <si>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</si>
  <si>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</si>
  <si>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</si>
  <si>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</si>
  <si>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</si>
  <si>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</si>
  <si>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</si>
  <si>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</si>
  <si>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</si>
  <si>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</si>
  <si>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</si>
  <si>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</si>
  <si>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</si>
  <si>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</si>
  <si>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</si>
  <si>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</si>
  <si>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</si>
  <si>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</si>
  <si>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</si>
  <si>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</si>
  <si>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</si>
  <si>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</si>
  <si>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</si>
  <si>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</si>
  <si>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</si>
  <si>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</si>
  <si>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</si>
  <si>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</si>
  <si>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</si>
  <si>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</si>
  <si>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</si>
  <si>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</si>
  <si>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</si>
  <si>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</si>
  <si>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</si>
  <si>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</si>
  <si>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</si>
  <si>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</si>
  <si>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</si>
  <si>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</si>
  <si>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</si>
  <si>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</si>
  <si>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</si>
  <si>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</si>
  <si>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</si>
  <si>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</si>
  <si>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</si>
  <si>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</si>
  <si>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</si>
  <si>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</si>
  <si>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</si>
  <si>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</si>
  <si>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</si>
  <si>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</si>
  <si>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</si>
  <si>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</si>
  <si>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</si>
  <si>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</si>
  <si>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</si>
  <si>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</si>
  <si>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</si>
  <si>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</si>
  <si>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>Замена участка БСУ-13Б отм.10,0-21,50м (металл, леса, АКЗ)</t>
  </si>
  <si>
    <t xml:space="preserve">ОБОРУДОВАНИЕ ПЫЛЕПРИГОТОВЛЕНИЯ С ШАРОВЫМИ МЕЛЬНИЦАМИ КОТЛА ПК-24 №13 инв.№ИЭ140208  </t>
  </si>
  <si>
    <t>Е.В. Коростелев</t>
  </si>
  <si>
    <t>И.о. начальника ЦОР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</si>
  <si>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</si>
  <si>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</si>
  <si>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</si>
  <si>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</si>
  <si>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</si>
  <si>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</si>
  <si>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Раздел 1.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(металл)</t>
  </si>
  <si>
    <t>Раздел 2.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(леса)</t>
  </si>
  <si>
    <t>Раздел 3.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(АКЗ)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</si>
</sst>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04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E83" sqref="E83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4" t="s">
        <v>122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7" customFormat="1" ht="12.75" x14ac:dyDescent="0.2">
      <c r="A3" s="40" t="s">
        <v>12</v>
      </c>
      <c r="L3" s="100" t="s">
        <v>13</v>
      </c>
    </row>
    <row r="4" spans="1:14" s="47" customFormat="1" ht="12.75" x14ac:dyDescent="0.2">
      <c r="A4" s="41"/>
      <c r="J4" s="1"/>
      <c r="K4" s="1"/>
      <c r="L4" s="101" t="s">
        <v>128</v>
      </c>
    </row>
    <row r="5" spans="1:14" s="47" customFormat="1" ht="12.75" x14ac:dyDescent="0.2">
      <c r="A5" s="41"/>
      <c r="J5" s="1"/>
      <c r="K5" s="1"/>
      <c r="L5" s="6" t="s">
        <v>129</v>
      </c>
    </row>
    <row r="6" spans="1:14" s="47" customFormat="1" ht="12.75" x14ac:dyDescent="0.2">
      <c r="A6" s="42"/>
      <c r="J6" s="1"/>
      <c r="K6" s="1"/>
      <c r="L6" s="102" t="s">
        <v>130</v>
      </c>
    </row>
    <row r="7" spans="1:14" s="47" customFormat="1" ht="12.75" x14ac:dyDescent="0.2">
      <c r="A7" s="43" t="s">
        <v>121</v>
      </c>
      <c r="D7" s="2"/>
      <c r="L7" s="101" t="s">
        <v>131</v>
      </c>
    </row>
    <row r="8" spans="1:14" s="47" customFormat="1" ht="12.75" x14ac:dyDescent="0.2">
      <c r="A8" s="2"/>
      <c r="B8" s="8"/>
      <c r="D8" s="2"/>
      <c r="E8" s="2"/>
      <c r="F8" s="2"/>
      <c r="G8" s="2"/>
      <c r="H8" s="2"/>
      <c r="I8" s="91"/>
      <c r="J8" s="91"/>
      <c r="K8" s="91"/>
      <c r="L8" s="103" t="s">
        <v>132</v>
      </c>
    </row>
    <row r="9" spans="1:14" s="7" customFormat="1" ht="15.75" x14ac:dyDescent="0.2">
      <c r="A9" s="92" t="s">
        <v>87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7" t="s">
        <v>56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3" t="s">
        <v>123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4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4" s="15" customFormat="1" ht="12.75" x14ac:dyDescent="0.2">
      <c r="A13" s="10"/>
      <c r="B13" s="11" t="s">
        <v>11</v>
      </c>
      <c r="C13" s="5" t="s">
        <v>124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7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94" t="s">
        <v>2</v>
      </c>
      <c r="B16" s="94" t="s">
        <v>3</v>
      </c>
      <c r="C16" s="94" t="s">
        <v>4</v>
      </c>
      <c r="D16" s="94"/>
      <c r="E16" s="94" t="s">
        <v>5</v>
      </c>
      <c r="F16" s="94"/>
      <c r="G16" s="94"/>
      <c r="H16" s="94"/>
      <c r="I16" s="94" t="s">
        <v>6</v>
      </c>
      <c r="J16" s="94"/>
      <c r="K16" s="94"/>
      <c r="L16" s="94"/>
    </row>
    <row r="17" spans="1:16" ht="72" x14ac:dyDescent="0.2">
      <c r="A17" s="94"/>
      <c r="B17" s="94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86</v>
      </c>
      <c r="I17" s="62" t="s">
        <v>0</v>
      </c>
      <c r="J17" s="62" t="s">
        <v>1</v>
      </c>
      <c r="K17" s="69" t="s">
        <v>7</v>
      </c>
      <c r="L17" s="62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50" customFormat="1" ht="29.25" customHeight="1" x14ac:dyDescent="0.2">
      <c r="A19" s="95" t="s">
        <v>133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35"/>
      <c r="N19" s="35"/>
      <c r="O19" s="35"/>
      <c r="P19" s="35"/>
    </row>
    <row r="20" spans="1:16" s="50" customFormat="1" ht="36.75" x14ac:dyDescent="0.2">
      <c r="A20" s="52">
        <v>1</v>
      </c>
      <c r="B20" s="86" t="s">
        <v>117</v>
      </c>
      <c r="C20" s="70" t="s">
        <v>21</v>
      </c>
      <c r="D20" s="31">
        <f>D22</f>
        <v>26.742000000000001</v>
      </c>
      <c r="E20" s="39" t="s">
        <v>36</v>
      </c>
      <c r="F20" s="81" t="s">
        <v>21</v>
      </c>
      <c r="G20" s="81">
        <f>D20</f>
        <v>26.742000000000001</v>
      </c>
      <c r="H20" s="82" t="s">
        <v>37</v>
      </c>
      <c r="I20" s="26" t="s">
        <v>35</v>
      </c>
      <c r="J20" s="26" t="s">
        <v>34</v>
      </c>
      <c r="K20" s="90">
        <v>15</v>
      </c>
      <c r="L20" s="78" t="s">
        <v>23</v>
      </c>
      <c r="M20" s="1" t="s">
        <v>119</v>
      </c>
      <c r="N20" s="35"/>
      <c r="O20" s="35"/>
      <c r="P20" s="35"/>
    </row>
    <row r="21" spans="1:16" s="50" customFormat="1" ht="25.5" x14ac:dyDescent="0.2">
      <c r="A21" s="45">
        <f>20:20+1</f>
        <v>2</v>
      </c>
      <c r="B21" s="29" t="s">
        <v>90</v>
      </c>
      <c r="C21" s="46" t="s">
        <v>21</v>
      </c>
      <c r="D21" s="31">
        <f>D20</f>
        <v>26.742000000000001</v>
      </c>
      <c r="E21" s="26"/>
      <c r="F21" s="26"/>
      <c r="G21" s="56"/>
      <c r="H21" s="26"/>
      <c r="I21" s="26" t="s">
        <v>35</v>
      </c>
      <c r="J21" s="26" t="s">
        <v>34</v>
      </c>
      <c r="K21" s="56">
        <v>10</v>
      </c>
      <c r="L21" s="78" t="s">
        <v>23</v>
      </c>
      <c r="M21" s="35"/>
      <c r="N21" s="35"/>
      <c r="O21" s="35"/>
      <c r="P21" s="35"/>
    </row>
    <row r="22" spans="1:16" s="50" customFormat="1" ht="25.5" x14ac:dyDescent="0.2">
      <c r="A22" s="45">
        <f>21:21+1</f>
        <v>3</v>
      </c>
      <c r="B22" s="29" t="s">
        <v>69</v>
      </c>
      <c r="C22" s="46" t="s">
        <v>21</v>
      </c>
      <c r="D22" s="51">
        <f>SUM(K22:K32)</f>
        <v>26.742000000000001</v>
      </c>
      <c r="E22" s="26"/>
      <c r="F22" s="26"/>
      <c r="G22" s="56"/>
      <c r="H22" s="26"/>
      <c r="I22" s="26" t="s">
        <v>22</v>
      </c>
      <c r="J22" s="26" t="s">
        <v>21</v>
      </c>
      <c r="K22" s="81">
        <v>21.07</v>
      </c>
      <c r="L22" s="78" t="s">
        <v>23</v>
      </c>
      <c r="M22" s="35"/>
      <c r="N22" s="35"/>
      <c r="O22" s="35"/>
      <c r="P22" s="35"/>
    </row>
    <row r="23" spans="1:16" s="50" customFormat="1" ht="15" customHeight="1" x14ac:dyDescent="0.2">
      <c r="A23" s="45"/>
      <c r="B23" s="29"/>
      <c r="C23" s="46"/>
      <c r="D23" s="31"/>
      <c r="E23" s="26"/>
      <c r="F23" s="26"/>
      <c r="G23" s="56"/>
      <c r="H23" s="26"/>
      <c r="I23" s="26" t="s">
        <v>24</v>
      </c>
      <c r="J23" s="26" t="s">
        <v>21</v>
      </c>
      <c r="K23" s="56">
        <v>2.8000000000000001E-2</v>
      </c>
      <c r="L23" s="78" t="s">
        <v>23</v>
      </c>
      <c r="M23" s="35"/>
      <c r="N23" s="35"/>
      <c r="O23" s="35"/>
      <c r="P23" s="35"/>
    </row>
    <row r="24" spans="1:16" s="50" customFormat="1" ht="15" customHeight="1" x14ac:dyDescent="0.2">
      <c r="A24" s="45"/>
      <c r="B24" s="29"/>
      <c r="C24" s="46"/>
      <c r="D24" s="31"/>
      <c r="E24" s="26"/>
      <c r="F24" s="26"/>
      <c r="G24" s="56"/>
      <c r="H24" s="26"/>
      <c r="I24" s="26" t="s">
        <v>25</v>
      </c>
      <c r="J24" s="26" t="s">
        <v>21</v>
      </c>
      <c r="K24" s="80">
        <v>0.02</v>
      </c>
      <c r="L24" s="78" t="s">
        <v>23</v>
      </c>
      <c r="M24" s="35"/>
      <c r="N24" s="35"/>
      <c r="O24" s="35"/>
      <c r="P24" s="35"/>
    </row>
    <row r="25" spans="1:16" s="50" customFormat="1" ht="15" customHeight="1" x14ac:dyDescent="0.2">
      <c r="A25" s="45"/>
      <c r="B25" s="29"/>
      <c r="C25" s="46"/>
      <c r="D25" s="31"/>
      <c r="E25" s="26"/>
      <c r="F25" s="26"/>
      <c r="G25" s="56"/>
      <c r="H25" s="26"/>
      <c r="I25" s="26" t="s">
        <v>22</v>
      </c>
      <c r="J25" s="26" t="s">
        <v>21</v>
      </c>
      <c r="K25" s="80">
        <v>1E-3</v>
      </c>
      <c r="L25" s="78" t="s">
        <v>23</v>
      </c>
      <c r="M25" s="35"/>
      <c r="N25" s="35"/>
      <c r="O25" s="35"/>
      <c r="P25" s="35"/>
    </row>
    <row r="26" spans="1:16" s="50" customFormat="1" ht="15" customHeight="1" x14ac:dyDescent="0.2">
      <c r="A26" s="45"/>
      <c r="B26" s="29"/>
      <c r="C26" s="46"/>
      <c r="D26" s="31"/>
      <c r="E26" s="26"/>
      <c r="F26" s="26"/>
      <c r="G26" s="56"/>
      <c r="H26" s="26"/>
      <c r="I26" s="26" t="s">
        <v>26</v>
      </c>
      <c r="J26" s="26" t="s">
        <v>21</v>
      </c>
      <c r="K26" s="80">
        <v>4.2999999999999997E-2</v>
      </c>
      <c r="L26" s="78" t="s">
        <v>23</v>
      </c>
      <c r="M26" s="35"/>
      <c r="N26" s="35"/>
      <c r="O26" s="35"/>
      <c r="P26" s="35"/>
    </row>
    <row r="27" spans="1:16" s="50" customFormat="1" ht="15" customHeight="1" x14ac:dyDescent="0.2">
      <c r="A27" s="45"/>
      <c r="B27" s="29"/>
      <c r="C27" s="46"/>
      <c r="D27" s="31"/>
      <c r="E27" s="26"/>
      <c r="F27" s="26"/>
      <c r="G27" s="56"/>
      <c r="H27" s="26"/>
      <c r="I27" s="26" t="s">
        <v>27</v>
      </c>
      <c r="J27" s="26" t="s">
        <v>21</v>
      </c>
      <c r="K27" s="56">
        <v>0.26500000000000001</v>
      </c>
      <c r="L27" s="78" t="s">
        <v>23</v>
      </c>
      <c r="M27" s="35"/>
      <c r="N27" s="35"/>
      <c r="O27" s="35"/>
      <c r="P27" s="35"/>
    </row>
    <row r="28" spans="1:16" s="50" customFormat="1" ht="15" customHeight="1" x14ac:dyDescent="0.2">
      <c r="A28" s="45"/>
      <c r="B28" s="29"/>
      <c r="C28" s="46"/>
      <c r="D28" s="31"/>
      <c r="E28" s="26"/>
      <c r="F28" s="26"/>
      <c r="G28" s="56"/>
      <c r="H28" s="26"/>
      <c r="I28" s="26" t="s">
        <v>28</v>
      </c>
      <c r="J28" s="26" t="s">
        <v>21</v>
      </c>
      <c r="K28" s="56">
        <v>0.61299999999999999</v>
      </c>
      <c r="L28" s="78" t="s">
        <v>23</v>
      </c>
      <c r="M28" s="35"/>
      <c r="N28" s="35"/>
      <c r="O28" s="35"/>
      <c r="P28" s="35"/>
    </row>
    <row r="29" spans="1:16" s="50" customFormat="1" ht="15" customHeight="1" x14ac:dyDescent="0.2">
      <c r="A29" s="45"/>
      <c r="B29" s="29"/>
      <c r="C29" s="46"/>
      <c r="D29" s="31"/>
      <c r="E29" s="26"/>
      <c r="F29" s="26"/>
      <c r="G29" s="56"/>
      <c r="H29" s="26"/>
      <c r="I29" s="26" t="s">
        <v>29</v>
      </c>
      <c r="J29" s="26" t="s">
        <v>21</v>
      </c>
      <c r="K29" s="56">
        <v>2.3460000000000001</v>
      </c>
      <c r="L29" s="78" t="s">
        <v>23</v>
      </c>
      <c r="M29" s="35"/>
      <c r="N29" s="35"/>
      <c r="O29" s="35"/>
      <c r="P29" s="35"/>
    </row>
    <row r="30" spans="1:16" s="50" customFormat="1" ht="15" customHeight="1" x14ac:dyDescent="0.2">
      <c r="A30" s="45"/>
      <c r="B30" s="29"/>
      <c r="C30" s="46"/>
      <c r="D30" s="31"/>
      <c r="E30" s="26"/>
      <c r="F30" s="26"/>
      <c r="G30" s="56"/>
      <c r="H30" s="26"/>
      <c r="I30" s="26" t="s">
        <v>30</v>
      </c>
      <c r="J30" s="26" t="s">
        <v>21</v>
      </c>
      <c r="K30" s="56">
        <v>2.27</v>
      </c>
      <c r="L30" s="78" t="s">
        <v>23</v>
      </c>
      <c r="M30" s="35"/>
      <c r="N30" s="35"/>
      <c r="O30" s="35"/>
      <c r="P30" s="35"/>
    </row>
    <row r="31" spans="1:16" s="50" customFormat="1" ht="15" customHeight="1" x14ac:dyDescent="0.2">
      <c r="A31" s="45"/>
      <c r="B31" s="29"/>
      <c r="C31" s="46"/>
      <c r="D31" s="31"/>
      <c r="E31" s="26"/>
      <c r="F31" s="26"/>
      <c r="G31" s="56"/>
      <c r="H31" s="26"/>
      <c r="I31" s="26" t="s">
        <v>31</v>
      </c>
      <c r="J31" s="26" t="s">
        <v>21</v>
      </c>
      <c r="K31" s="80">
        <v>0.06</v>
      </c>
      <c r="L31" s="78" t="s">
        <v>23</v>
      </c>
      <c r="M31" s="35"/>
      <c r="N31" s="35"/>
      <c r="O31" s="35"/>
      <c r="P31" s="35"/>
    </row>
    <row r="32" spans="1:16" s="50" customFormat="1" ht="15" customHeight="1" x14ac:dyDescent="0.2">
      <c r="A32" s="45"/>
      <c r="B32" s="29"/>
      <c r="C32" s="46"/>
      <c r="D32" s="31"/>
      <c r="E32" s="26"/>
      <c r="F32" s="26"/>
      <c r="G32" s="56"/>
      <c r="H32" s="26"/>
      <c r="I32" s="26" t="s">
        <v>32</v>
      </c>
      <c r="J32" s="26" t="s">
        <v>21</v>
      </c>
      <c r="K32" s="80">
        <v>2.5999999999999999E-2</v>
      </c>
      <c r="L32" s="78" t="s">
        <v>23</v>
      </c>
      <c r="M32" s="35"/>
      <c r="N32" s="35"/>
      <c r="O32" s="35"/>
      <c r="P32" s="35"/>
    </row>
    <row r="33" spans="1:16" s="50" customFormat="1" ht="15" customHeight="1" x14ac:dyDescent="0.2">
      <c r="A33" s="45"/>
      <c r="B33" s="29"/>
      <c r="C33" s="46"/>
      <c r="D33" s="31"/>
      <c r="E33" s="26"/>
      <c r="F33" s="26"/>
      <c r="G33" s="56"/>
      <c r="H33" s="26"/>
      <c r="I33" s="83" t="s">
        <v>33</v>
      </c>
      <c r="J33" s="56" t="s">
        <v>34</v>
      </c>
      <c r="K33" s="56">
        <v>130</v>
      </c>
      <c r="L33" s="78" t="s">
        <v>23</v>
      </c>
      <c r="M33" s="35"/>
      <c r="N33" s="35"/>
      <c r="O33" s="35"/>
      <c r="P33" s="35"/>
    </row>
    <row r="34" spans="1:16" s="50" customFormat="1" ht="15" customHeight="1" x14ac:dyDescent="0.2">
      <c r="A34" s="45"/>
      <c r="B34" s="29"/>
      <c r="C34" s="46"/>
      <c r="D34" s="31"/>
      <c r="E34" s="26"/>
      <c r="F34" s="26"/>
      <c r="G34" s="56"/>
      <c r="H34" s="26"/>
      <c r="I34" s="26" t="s">
        <v>35</v>
      </c>
      <c r="J34" s="26" t="s">
        <v>34</v>
      </c>
      <c r="K34" s="56">
        <v>40</v>
      </c>
      <c r="L34" s="78" t="s">
        <v>23</v>
      </c>
      <c r="M34" s="35"/>
      <c r="N34" s="35"/>
      <c r="O34" s="35"/>
      <c r="P34" s="35"/>
    </row>
    <row r="35" spans="1:16" s="50" customFormat="1" ht="36.75" x14ac:dyDescent="0.2">
      <c r="A35" s="45">
        <f>22:22+1</f>
        <v>4</v>
      </c>
      <c r="B35" s="86" t="s">
        <v>118</v>
      </c>
      <c r="C35" s="46" t="s">
        <v>21</v>
      </c>
      <c r="D35" s="31">
        <f>D22</f>
        <v>26.742000000000001</v>
      </c>
      <c r="E35" s="39"/>
      <c r="F35" s="81"/>
      <c r="G35" s="84"/>
      <c r="H35" s="82"/>
      <c r="I35" s="83" t="s">
        <v>33</v>
      </c>
      <c r="J35" s="56" t="s">
        <v>34</v>
      </c>
      <c r="K35" s="56">
        <v>230</v>
      </c>
      <c r="L35" s="78" t="s">
        <v>23</v>
      </c>
      <c r="M35" s="35"/>
      <c r="N35" s="35"/>
      <c r="O35" s="35"/>
      <c r="P35" s="35"/>
    </row>
    <row r="36" spans="1:16" s="50" customFormat="1" ht="15.75" customHeight="1" x14ac:dyDescent="0.2">
      <c r="A36" s="45"/>
      <c r="B36" s="29"/>
      <c r="C36" s="46"/>
      <c r="D36" s="31"/>
      <c r="E36" s="39"/>
      <c r="F36" s="81"/>
      <c r="G36" s="81"/>
      <c r="H36" s="82"/>
      <c r="I36" s="26" t="s">
        <v>35</v>
      </c>
      <c r="J36" s="26" t="s">
        <v>34</v>
      </c>
      <c r="K36" s="90">
        <v>15</v>
      </c>
      <c r="L36" s="78" t="s">
        <v>23</v>
      </c>
      <c r="M36" s="35"/>
      <c r="N36" s="35"/>
      <c r="O36" s="35"/>
      <c r="P36" s="35"/>
    </row>
    <row r="37" spans="1:16" s="50" customFormat="1" ht="51" x14ac:dyDescent="0.2">
      <c r="A37" s="45">
        <f>35:35+1</f>
        <v>5</v>
      </c>
      <c r="B37" s="29" t="s">
        <v>70</v>
      </c>
      <c r="C37" s="46" t="s">
        <v>21</v>
      </c>
      <c r="D37" s="68">
        <f>0.413+0.052+0.026</f>
        <v>0.49099999999999999</v>
      </c>
      <c r="E37" s="26" t="s">
        <v>38</v>
      </c>
      <c r="F37" s="26" t="s">
        <v>21</v>
      </c>
      <c r="G37" s="56">
        <f>D37</f>
        <v>0.49099999999999999</v>
      </c>
      <c r="H37" s="26" t="s">
        <v>37</v>
      </c>
      <c r="I37" s="26" t="s">
        <v>39</v>
      </c>
      <c r="J37" s="26" t="s">
        <v>40</v>
      </c>
      <c r="K37" s="56" t="s">
        <v>109</v>
      </c>
      <c r="L37" s="78" t="s">
        <v>23</v>
      </c>
      <c r="M37" s="35"/>
      <c r="N37" s="35"/>
      <c r="O37" s="35"/>
      <c r="P37" s="35"/>
    </row>
    <row r="38" spans="1:16" s="50" customFormat="1" ht="14.25" customHeight="1" x14ac:dyDescent="0.2">
      <c r="A38" s="45"/>
      <c r="B38" s="29"/>
      <c r="C38" s="46"/>
      <c r="D38" s="31"/>
      <c r="E38" s="26"/>
      <c r="F38" s="26"/>
      <c r="G38" s="56"/>
      <c r="H38" s="26"/>
      <c r="I38" s="26" t="s">
        <v>41</v>
      </c>
      <c r="J38" s="26" t="s">
        <v>40</v>
      </c>
      <c r="K38" s="56" t="s">
        <v>42</v>
      </c>
      <c r="L38" s="78" t="s">
        <v>23</v>
      </c>
      <c r="M38" s="35"/>
      <c r="N38" s="35"/>
      <c r="O38" s="35"/>
      <c r="P38" s="35"/>
    </row>
    <row r="39" spans="1:16" s="50" customFormat="1" ht="14.25" customHeight="1" x14ac:dyDescent="0.2">
      <c r="A39" s="45"/>
      <c r="B39" s="29"/>
      <c r="C39" s="46"/>
      <c r="D39" s="31"/>
      <c r="E39" s="26"/>
      <c r="F39" s="26"/>
      <c r="G39" s="56"/>
      <c r="H39" s="26"/>
      <c r="I39" s="26" t="s">
        <v>43</v>
      </c>
      <c r="J39" s="26" t="s">
        <v>40</v>
      </c>
      <c r="K39" s="56" t="s">
        <v>44</v>
      </c>
      <c r="L39" s="78" t="s">
        <v>23</v>
      </c>
      <c r="M39" s="35"/>
      <c r="N39" s="35"/>
      <c r="O39" s="35"/>
      <c r="P39" s="35"/>
    </row>
    <row r="40" spans="1:16" s="50" customFormat="1" ht="14.25" customHeight="1" x14ac:dyDescent="0.2">
      <c r="A40" s="45"/>
      <c r="B40" s="29"/>
      <c r="C40" s="46"/>
      <c r="D40" s="31"/>
      <c r="E40" s="26"/>
      <c r="F40" s="26"/>
      <c r="G40" s="56"/>
      <c r="H40" s="26"/>
      <c r="I40" s="26" t="s">
        <v>35</v>
      </c>
      <c r="J40" s="26" t="s">
        <v>34</v>
      </c>
      <c r="K40" s="56">
        <v>10</v>
      </c>
      <c r="L40" s="78" t="s">
        <v>23</v>
      </c>
      <c r="M40" s="35"/>
      <c r="N40" s="35"/>
      <c r="O40" s="35"/>
      <c r="P40" s="35"/>
    </row>
    <row r="41" spans="1:16" s="50" customFormat="1" ht="14.25" customHeight="1" x14ac:dyDescent="0.2">
      <c r="A41" s="45"/>
      <c r="B41" s="29"/>
      <c r="C41" s="46"/>
      <c r="D41" s="31"/>
      <c r="E41" s="26"/>
      <c r="F41" s="26"/>
      <c r="G41" s="56"/>
      <c r="H41" s="26"/>
      <c r="I41" s="83" t="s">
        <v>33</v>
      </c>
      <c r="J41" s="56" t="s">
        <v>34</v>
      </c>
      <c r="K41" s="56">
        <v>40</v>
      </c>
      <c r="L41" s="78" t="s">
        <v>23</v>
      </c>
      <c r="M41" s="35"/>
      <c r="N41" s="35"/>
      <c r="O41" s="35"/>
      <c r="P41" s="35"/>
    </row>
    <row r="42" spans="1:16" s="50" customFormat="1" ht="38.25" x14ac:dyDescent="0.2">
      <c r="A42" s="45">
        <f>37:37+1</f>
        <v>6</v>
      </c>
      <c r="B42" s="29" t="s">
        <v>45</v>
      </c>
      <c r="C42" s="46" t="s">
        <v>21</v>
      </c>
      <c r="D42" s="31">
        <v>3.0000000000000001E-3</v>
      </c>
      <c r="E42" s="26" t="s">
        <v>46</v>
      </c>
      <c r="F42" s="26" t="s">
        <v>47</v>
      </c>
      <c r="G42" s="56">
        <v>1</v>
      </c>
      <c r="H42" s="26" t="s">
        <v>95</v>
      </c>
      <c r="I42" s="83" t="s">
        <v>33</v>
      </c>
      <c r="J42" s="56" t="s">
        <v>34</v>
      </c>
      <c r="K42" s="56">
        <v>5</v>
      </c>
      <c r="L42" s="78" t="s">
        <v>23</v>
      </c>
      <c r="M42" s="35"/>
      <c r="N42" s="35"/>
      <c r="O42" s="35"/>
      <c r="P42" s="35"/>
    </row>
    <row r="43" spans="1:16" s="50" customFormat="1" ht="25.5" x14ac:dyDescent="0.2">
      <c r="A43" s="45">
        <f>42:42+1</f>
        <v>7</v>
      </c>
      <c r="B43" s="29" t="s">
        <v>71</v>
      </c>
      <c r="C43" s="46" t="s">
        <v>47</v>
      </c>
      <c r="D43" s="31">
        <v>1</v>
      </c>
      <c r="E43" s="26" t="s">
        <v>113</v>
      </c>
      <c r="F43" s="26" t="s">
        <v>21</v>
      </c>
      <c r="G43" s="90">
        <v>1.9E-2</v>
      </c>
      <c r="H43" s="26" t="s">
        <v>37</v>
      </c>
      <c r="I43" s="26" t="s">
        <v>48</v>
      </c>
      <c r="J43" s="26" t="s">
        <v>40</v>
      </c>
      <c r="K43" s="56" t="s">
        <v>49</v>
      </c>
      <c r="L43" s="78" t="s">
        <v>23</v>
      </c>
      <c r="M43" s="35" t="s">
        <v>114</v>
      </c>
      <c r="N43" s="35"/>
      <c r="O43" s="35"/>
      <c r="P43" s="35"/>
    </row>
    <row r="44" spans="1:16" s="50" customFormat="1" ht="18.75" customHeight="1" x14ac:dyDescent="0.2">
      <c r="A44" s="45"/>
      <c r="B44" s="29"/>
      <c r="C44" s="46"/>
      <c r="D44" s="31"/>
      <c r="E44" s="26"/>
      <c r="F44" s="26"/>
      <c r="G44" s="56"/>
      <c r="H44" s="26"/>
      <c r="I44" s="83" t="s">
        <v>33</v>
      </c>
      <c r="J44" s="56" t="s">
        <v>34</v>
      </c>
      <c r="K44" s="56">
        <v>5</v>
      </c>
      <c r="L44" s="78" t="s">
        <v>23</v>
      </c>
      <c r="M44" s="35"/>
      <c r="N44" s="35"/>
      <c r="O44" s="35"/>
      <c r="P44" s="35"/>
    </row>
    <row r="45" spans="1:16" s="50" customFormat="1" ht="38.25" x14ac:dyDescent="0.2">
      <c r="A45" s="45">
        <f>43:43+1</f>
        <v>8</v>
      </c>
      <c r="B45" s="29" t="s">
        <v>72</v>
      </c>
      <c r="C45" s="46" t="s">
        <v>73</v>
      </c>
      <c r="D45" s="31">
        <v>2</v>
      </c>
      <c r="E45" s="26" t="s">
        <v>75</v>
      </c>
      <c r="F45" s="26" t="s">
        <v>47</v>
      </c>
      <c r="G45" s="56">
        <v>2</v>
      </c>
      <c r="H45" s="26" t="s">
        <v>95</v>
      </c>
      <c r="I45" s="83" t="s">
        <v>33</v>
      </c>
      <c r="J45" s="56" t="s">
        <v>34</v>
      </c>
      <c r="K45" s="56">
        <v>0.25</v>
      </c>
      <c r="L45" s="78" t="s">
        <v>23</v>
      </c>
      <c r="M45" s="35"/>
      <c r="N45" s="35"/>
      <c r="O45" s="35"/>
      <c r="P45" s="35"/>
    </row>
    <row r="46" spans="1:16" s="50" customFormat="1" ht="38.25" x14ac:dyDescent="0.2">
      <c r="A46" s="45">
        <f>45:45+1</f>
        <v>9</v>
      </c>
      <c r="B46" s="29" t="s">
        <v>74</v>
      </c>
      <c r="C46" s="46" t="s">
        <v>73</v>
      </c>
      <c r="D46" s="31">
        <v>2</v>
      </c>
      <c r="E46" s="26" t="s">
        <v>76</v>
      </c>
      <c r="F46" s="26" t="s">
        <v>47</v>
      </c>
      <c r="G46" s="56">
        <v>2</v>
      </c>
      <c r="H46" s="26" t="s">
        <v>95</v>
      </c>
      <c r="I46" s="83" t="s">
        <v>33</v>
      </c>
      <c r="J46" s="56" t="s">
        <v>34</v>
      </c>
      <c r="K46" s="56">
        <v>0.25</v>
      </c>
      <c r="L46" s="78" t="s">
        <v>23</v>
      </c>
      <c r="M46" s="35"/>
      <c r="N46" s="35"/>
      <c r="O46" s="35"/>
      <c r="P46" s="35"/>
    </row>
    <row r="47" spans="1:16" s="50" customFormat="1" ht="12.75" x14ac:dyDescent="0.2">
      <c r="A47" s="52"/>
      <c r="B47" s="38" t="s">
        <v>99</v>
      </c>
      <c r="C47" s="54"/>
      <c r="D47" s="31"/>
      <c r="E47" s="26"/>
      <c r="F47" s="26"/>
      <c r="G47" s="56"/>
      <c r="H47" s="26"/>
      <c r="I47" s="83"/>
      <c r="J47" s="56"/>
      <c r="K47" s="56"/>
      <c r="L47" s="78"/>
      <c r="M47" s="53"/>
      <c r="N47" s="35"/>
      <c r="O47" s="35"/>
      <c r="P47" s="35"/>
    </row>
    <row r="48" spans="1:16" s="58" customFormat="1" ht="60.75" x14ac:dyDescent="0.2">
      <c r="A48" s="52">
        <f>46:46+1</f>
        <v>10</v>
      </c>
      <c r="B48" s="55" t="s">
        <v>100</v>
      </c>
      <c r="C48" s="54" t="s">
        <v>21</v>
      </c>
      <c r="D48" s="31">
        <v>0.315</v>
      </c>
      <c r="E48" s="26" t="s">
        <v>94</v>
      </c>
      <c r="F48" s="26" t="s">
        <v>21</v>
      </c>
      <c r="G48" s="56">
        <v>0.315</v>
      </c>
      <c r="H48" s="26" t="s">
        <v>95</v>
      </c>
      <c r="I48" s="83" t="s">
        <v>33</v>
      </c>
      <c r="J48" s="26" t="s">
        <v>34</v>
      </c>
      <c r="K48" s="57">
        <v>3</v>
      </c>
      <c r="L48" s="56" t="s">
        <v>23</v>
      </c>
      <c r="M48" s="60" t="s">
        <v>110</v>
      </c>
      <c r="N48" s="50"/>
    </row>
    <row r="49" spans="1:16" s="58" customFormat="1" ht="12.75" x14ac:dyDescent="0.2">
      <c r="A49" s="52"/>
      <c r="B49" s="55"/>
      <c r="C49" s="54"/>
      <c r="D49" s="31"/>
      <c r="E49" s="26"/>
      <c r="F49" s="26"/>
      <c r="G49" s="56"/>
      <c r="H49" s="26"/>
      <c r="I49" s="85" t="s">
        <v>96</v>
      </c>
      <c r="J49" s="26" t="s">
        <v>34</v>
      </c>
      <c r="K49" s="57">
        <v>2</v>
      </c>
      <c r="L49" s="78" t="s">
        <v>23</v>
      </c>
      <c r="M49" s="1"/>
      <c r="N49" s="59"/>
    </row>
    <row r="50" spans="1:16" s="58" customFormat="1" ht="51" x14ac:dyDescent="0.2">
      <c r="A50" s="52">
        <f>48:48+1</f>
        <v>11</v>
      </c>
      <c r="B50" s="55" t="s">
        <v>97</v>
      </c>
      <c r="C50" s="54" t="s">
        <v>73</v>
      </c>
      <c r="D50" s="31">
        <v>1</v>
      </c>
      <c r="E50" s="26" t="s">
        <v>98</v>
      </c>
      <c r="F50" s="26" t="s">
        <v>73</v>
      </c>
      <c r="G50" s="56">
        <v>1</v>
      </c>
      <c r="H50" s="26" t="s">
        <v>95</v>
      </c>
      <c r="I50" s="83" t="s">
        <v>33</v>
      </c>
      <c r="J50" s="26" t="s">
        <v>34</v>
      </c>
      <c r="K50" s="57">
        <v>1</v>
      </c>
      <c r="L50" s="56" t="s">
        <v>23</v>
      </c>
      <c r="M50" s="61"/>
      <c r="N50" s="50"/>
    </row>
    <row r="51" spans="1:16" s="58" customFormat="1" ht="12.75" x14ac:dyDescent="0.2">
      <c r="A51" s="52"/>
      <c r="B51" s="29"/>
      <c r="C51" s="54"/>
      <c r="D51" s="31"/>
      <c r="E51" s="26"/>
      <c r="F51" s="26"/>
      <c r="G51" s="56"/>
      <c r="H51" s="26"/>
      <c r="I51" s="85" t="s">
        <v>96</v>
      </c>
      <c r="J51" s="26" t="s">
        <v>34</v>
      </c>
      <c r="K51" s="57">
        <v>2</v>
      </c>
      <c r="L51" s="78" t="s">
        <v>23</v>
      </c>
      <c r="M51" s="1"/>
      <c r="N51" s="59"/>
    </row>
    <row r="52" spans="1:16" s="58" customFormat="1" ht="38.25" x14ac:dyDescent="0.2">
      <c r="A52" s="52">
        <f>50:50+1</f>
        <v>12</v>
      </c>
      <c r="B52" s="55" t="s">
        <v>101</v>
      </c>
      <c r="C52" s="54" t="s">
        <v>21</v>
      </c>
      <c r="D52" s="31">
        <v>9.4E-2</v>
      </c>
      <c r="E52" s="26" t="s">
        <v>102</v>
      </c>
      <c r="F52" s="26" t="s">
        <v>21</v>
      </c>
      <c r="G52" s="56">
        <v>9.4E-2</v>
      </c>
      <c r="H52" s="26" t="s">
        <v>95</v>
      </c>
      <c r="I52" s="83" t="s">
        <v>33</v>
      </c>
      <c r="J52" s="26" t="s">
        <v>34</v>
      </c>
      <c r="K52" s="57">
        <v>3</v>
      </c>
      <c r="L52" s="56" t="s">
        <v>23</v>
      </c>
      <c r="M52" s="53" t="s">
        <v>103</v>
      </c>
      <c r="N52" s="59"/>
    </row>
    <row r="53" spans="1:16" s="58" customFormat="1" ht="12.75" x14ac:dyDescent="0.2">
      <c r="A53" s="52"/>
      <c r="B53" s="29"/>
      <c r="C53" s="54"/>
      <c r="D53" s="31"/>
      <c r="E53" s="26"/>
      <c r="F53" s="26"/>
      <c r="G53" s="56"/>
      <c r="H53" s="26"/>
      <c r="I53" s="85" t="s">
        <v>96</v>
      </c>
      <c r="J53" s="26" t="s">
        <v>34</v>
      </c>
      <c r="K53" s="57">
        <v>2</v>
      </c>
      <c r="L53" s="78" t="s">
        <v>23</v>
      </c>
      <c r="M53" s="1"/>
      <c r="N53" s="59"/>
    </row>
    <row r="54" spans="1:16" s="50" customFormat="1" ht="29.25" customHeight="1" x14ac:dyDescent="0.2">
      <c r="A54" s="95" t="s">
        <v>134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35"/>
      <c r="N54" s="35"/>
      <c r="O54" s="35"/>
      <c r="P54" s="35"/>
    </row>
    <row r="55" spans="1:16" s="50" customFormat="1" ht="48" x14ac:dyDescent="0.2">
      <c r="A55" s="52">
        <f>52:52+1</f>
        <v>13</v>
      </c>
      <c r="B55" s="86" t="s">
        <v>116</v>
      </c>
      <c r="C55" s="87" t="s">
        <v>21</v>
      </c>
      <c r="D55" s="88">
        <f>8+35</f>
        <v>43</v>
      </c>
      <c r="E55" s="89"/>
      <c r="F55" s="78"/>
      <c r="G55" s="78"/>
      <c r="H55" s="78"/>
      <c r="I55" s="72" t="s">
        <v>58</v>
      </c>
      <c r="J55" s="27" t="s">
        <v>21</v>
      </c>
      <c r="K55" s="73">
        <f>D56*0.035/100</f>
        <v>0.24299999999999999</v>
      </c>
      <c r="L55" s="27" t="s">
        <v>59</v>
      </c>
      <c r="M55" s="1" t="s">
        <v>119</v>
      </c>
    </row>
    <row r="56" spans="1:16" s="35" customFormat="1" ht="38.25" customHeight="1" x14ac:dyDescent="0.2">
      <c r="A56" s="96"/>
      <c r="B56" s="97" t="s">
        <v>60</v>
      </c>
      <c r="C56" s="98" t="s">
        <v>61</v>
      </c>
      <c r="D56" s="99">
        <f>ROUND(D55*0.323/0.5/0.04,2)</f>
        <v>694.45</v>
      </c>
      <c r="E56" s="78"/>
      <c r="F56" s="78"/>
      <c r="G56" s="78"/>
      <c r="H56" s="78"/>
      <c r="I56" s="72" t="s">
        <v>85</v>
      </c>
      <c r="J56" s="74" t="s">
        <v>64</v>
      </c>
      <c r="K56" s="75">
        <f>D56*0.009/100</f>
        <v>6.3E-2</v>
      </c>
      <c r="L56" s="27" t="s">
        <v>59</v>
      </c>
      <c r="M56" s="1"/>
    </row>
    <row r="57" spans="1:16" s="35" customFormat="1" ht="12.75" x14ac:dyDescent="0.2">
      <c r="A57" s="96"/>
      <c r="B57" s="97"/>
      <c r="C57" s="98"/>
      <c r="D57" s="99"/>
      <c r="E57" s="78"/>
      <c r="F57" s="78"/>
      <c r="G57" s="78"/>
      <c r="H57" s="78"/>
      <c r="I57" s="72" t="s">
        <v>65</v>
      </c>
      <c r="J57" s="74" t="s">
        <v>61</v>
      </c>
      <c r="K57" s="75">
        <f>D56*3.4/100</f>
        <v>23.611000000000001</v>
      </c>
      <c r="L57" s="27" t="s">
        <v>59</v>
      </c>
      <c r="M57" s="1"/>
    </row>
    <row r="58" spans="1:16" s="50" customFormat="1" ht="36.75" x14ac:dyDescent="0.2">
      <c r="A58" s="52">
        <f>55:55+1</f>
        <v>14</v>
      </c>
      <c r="B58" s="86" t="s">
        <v>115</v>
      </c>
      <c r="C58" s="71" t="s">
        <v>21</v>
      </c>
      <c r="D58" s="31">
        <f>D55</f>
        <v>43</v>
      </c>
      <c r="E58" s="76" t="s">
        <v>57</v>
      </c>
      <c r="F58" s="74" t="s">
        <v>21</v>
      </c>
      <c r="G58" s="73">
        <f>D56*0.035/100</f>
        <v>0.24299999999999999</v>
      </c>
      <c r="H58" s="27" t="s">
        <v>37</v>
      </c>
      <c r="I58" s="72"/>
      <c r="J58" s="27"/>
      <c r="K58" s="73"/>
      <c r="L58" s="27"/>
    </row>
    <row r="59" spans="1:16" s="50" customFormat="1" ht="24" x14ac:dyDescent="0.2">
      <c r="A59" s="52"/>
      <c r="B59" s="29"/>
      <c r="C59" s="71"/>
      <c r="D59" s="31"/>
      <c r="E59" s="77" t="s">
        <v>62</v>
      </c>
      <c r="F59" s="74" t="s">
        <v>21</v>
      </c>
      <c r="G59" s="75">
        <f>(K56+(K57*0.04))*0.6</f>
        <v>0.60399999999999998</v>
      </c>
      <c r="H59" s="27" t="s">
        <v>63</v>
      </c>
      <c r="I59" s="72"/>
      <c r="J59" s="27"/>
      <c r="K59" s="73"/>
      <c r="L59" s="27"/>
      <c r="M59" s="1"/>
    </row>
    <row r="60" spans="1:16" s="50" customFormat="1" ht="29.25" customHeight="1" x14ac:dyDescent="0.2">
      <c r="A60" s="95" t="s">
        <v>135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35"/>
      <c r="N60" s="35"/>
      <c r="O60" s="35"/>
      <c r="P60" s="35"/>
    </row>
    <row r="61" spans="1:16" s="19" customFormat="1" ht="83.25" x14ac:dyDescent="0.2">
      <c r="A61" s="28">
        <f>58:58+1</f>
        <v>15</v>
      </c>
      <c r="B61" s="29" t="s">
        <v>81</v>
      </c>
      <c r="C61" s="46" t="s">
        <v>66</v>
      </c>
      <c r="D61" s="39" t="s">
        <v>77</v>
      </c>
      <c r="E61" s="79"/>
      <c r="F61" s="79"/>
      <c r="G61" s="79"/>
      <c r="H61" s="79"/>
      <c r="I61" s="79"/>
      <c r="J61" s="79"/>
      <c r="K61" s="79"/>
      <c r="L61" s="79"/>
      <c r="M61" s="19" t="s">
        <v>91</v>
      </c>
      <c r="P61" s="30"/>
    </row>
    <row r="62" spans="1:16" s="19" customFormat="1" ht="70.5" x14ac:dyDescent="0.2">
      <c r="A62" s="28">
        <f>61:61+1</f>
        <v>16</v>
      </c>
      <c r="B62" s="29" t="s">
        <v>82</v>
      </c>
      <c r="C62" s="46" t="s">
        <v>66</v>
      </c>
      <c r="D62" s="39">
        <v>6.46</v>
      </c>
      <c r="E62" s="79"/>
      <c r="F62" s="79"/>
      <c r="G62" s="79"/>
      <c r="H62" s="79"/>
      <c r="I62" s="79"/>
      <c r="J62" s="79"/>
      <c r="K62" s="79"/>
      <c r="L62" s="79"/>
      <c r="P62" s="30"/>
    </row>
    <row r="63" spans="1:16" s="19" customFormat="1" ht="12.75" x14ac:dyDescent="0.2">
      <c r="A63" s="28"/>
      <c r="B63" s="29"/>
      <c r="C63" s="46"/>
      <c r="D63" s="32"/>
      <c r="E63" s="79"/>
      <c r="F63" s="79"/>
      <c r="G63" s="79"/>
      <c r="H63" s="79"/>
      <c r="I63" s="72" t="s">
        <v>67</v>
      </c>
      <c r="J63" s="56" t="s">
        <v>34</v>
      </c>
      <c r="K63" s="39">
        <f>D62*0.05*10</f>
        <v>3.23</v>
      </c>
      <c r="L63" s="27" t="s">
        <v>59</v>
      </c>
      <c r="P63" s="30"/>
    </row>
    <row r="64" spans="1:16" s="19" customFormat="1" ht="12.75" x14ac:dyDescent="0.2">
      <c r="A64" s="28"/>
      <c r="B64" s="29"/>
      <c r="C64" s="46"/>
      <c r="D64" s="32"/>
      <c r="E64" s="79"/>
      <c r="F64" s="79"/>
      <c r="G64" s="79"/>
      <c r="H64" s="79"/>
      <c r="I64" s="72" t="s">
        <v>78</v>
      </c>
      <c r="J64" s="56" t="s">
        <v>21</v>
      </c>
      <c r="K64" s="80">
        <f>D62*0.4*10/1000</f>
        <v>2.5999999999999999E-2</v>
      </c>
      <c r="L64" s="27" t="s">
        <v>59</v>
      </c>
      <c r="P64" s="30"/>
    </row>
    <row r="65" spans="1:16" s="19" customFormat="1" ht="24" x14ac:dyDescent="0.2">
      <c r="A65" s="28"/>
      <c r="B65" s="29"/>
      <c r="C65" s="46"/>
      <c r="D65" s="32"/>
      <c r="E65" s="79"/>
      <c r="F65" s="79"/>
      <c r="G65" s="79"/>
      <c r="H65" s="79"/>
      <c r="I65" s="72" t="s">
        <v>79</v>
      </c>
      <c r="J65" s="56" t="s">
        <v>21</v>
      </c>
      <c r="K65" s="80">
        <f>D62*0.11*10/1000*2</f>
        <v>1.4E-2</v>
      </c>
      <c r="L65" s="27" t="s">
        <v>59</v>
      </c>
      <c r="P65" s="30"/>
    </row>
    <row r="66" spans="1:16" s="19" customFormat="1" ht="12.75" x14ac:dyDescent="0.2">
      <c r="A66" s="28"/>
      <c r="B66" s="29"/>
      <c r="C66" s="46"/>
      <c r="D66" s="32"/>
      <c r="E66" s="79"/>
      <c r="F66" s="79"/>
      <c r="G66" s="79"/>
      <c r="H66" s="79"/>
      <c r="I66" s="72" t="s">
        <v>68</v>
      </c>
      <c r="J66" s="56" t="s">
        <v>34</v>
      </c>
      <c r="K66" s="80">
        <f>D62*0.016*10*2</f>
        <v>2.0670000000000002</v>
      </c>
      <c r="L66" s="27" t="s">
        <v>59</v>
      </c>
      <c r="P66" s="30"/>
    </row>
    <row r="67" spans="1:16" s="19" customFormat="1" ht="12.75" x14ac:dyDescent="0.2">
      <c r="A67" s="28"/>
      <c r="B67" s="29"/>
      <c r="C67" s="46"/>
      <c r="D67" s="32"/>
      <c r="E67" s="79"/>
      <c r="F67" s="79"/>
      <c r="G67" s="79"/>
      <c r="H67" s="79"/>
      <c r="I67" s="72" t="s">
        <v>80</v>
      </c>
      <c r="J67" s="56" t="s">
        <v>21</v>
      </c>
      <c r="K67" s="80">
        <f>D62*0.007*10/1000*2</f>
        <v>1E-3</v>
      </c>
      <c r="L67" s="27" t="s">
        <v>59</v>
      </c>
      <c r="P67" s="30"/>
    </row>
    <row r="68" spans="1:16" s="19" customFormat="1" ht="117" x14ac:dyDescent="0.2">
      <c r="A68" s="28">
        <f>62:62+1</f>
        <v>17</v>
      </c>
      <c r="B68" s="29" t="s">
        <v>83</v>
      </c>
      <c r="C68" s="46" t="s">
        <v>66</v>
      </c>
      <c r="D68" s="39" t="s">
        <v>92</v>
      </c>
      <c r="E68" s="79"/>
      <c r="F68" s="79"/>
      <c r="G68" s="79"/>
      <c r="H68" s="79"/>
      <c r="I68" s="79"/>
      <c r="J68" s="79"/>
      <c r="K68" s="79"/>
      <c r="L68" s="79"/>
      <c r="M68" s="19" t="s">
        <v>93</v>
      </c>
      <c r="P68" s="30"/>
    </row>
    <row r="69" spans="1:16" s="19" customFormat="1" ht="104.25" x14ac:dyDescent="0.2">
      <c r="A69" s="28">
        <f>68:68+1</f>
        <v>18</v>
      </c>
      <c r="B69" s="29" t="s">
        <v>84</v>
      </c>
      <c r="C69" s="46" t="s">
        <v>66</v>
      </c>
      <c r="D69" s="39">
        <v>32.04</v>
      </c>
      <c r="E69" s="79"/>
      <c r="F69" s="79"/>
      <c r="G69" s="79"/>
      <c r="H69" s="79"/>
      <c r="I69" s="79"/>
      <c r="J69" s="79"/>
      <c r="K69" s="79"/>
      <c r="L69" s="79"/>
      <c r="P69" s="30"/>
    </row>
    <row r="70" spans="1:16" s="19" customFormat="1" ht="12.75" x14ac:dyDescent="0.2">
      <c r="A70" s="28"/>
      <c r="B70" s="29"/>
      <c r="C70" s="46"/>
      <c r="D70" s="32"/>
      <c r="E70" s="79"/>
      <c r="F70" s="79"/>
      <c r="G70" s="79"/>
      <c r="H70" s="79"/>
      <c r="I70" s="72" t="s">
        <v>67</v>
      </c>
      <c r="J70" s="56" t="s">
        <v>34</v>
      </c>
      <c r="K70" s="39">
        <f>$D$69*0.05*10</f>
        <v>16.02</v>
      </c>
      <c r="L70" s="27" t="s">
        <v>59</v>
      </c>
      <c r="P70" s="30"/>
    </row>
    <row r="71" spans="1:16" s="19" customFormat="1" ht="12.75" x14ac:dyDescent="0.2">
      <c r="A71" s="28"/>
      <c r="B71" s="29"/>
      <c r="C71" s="46"/>
      <c r="D71" s="32"/>
      <c r="E71" s="79"/>
      <c r="F71" s="79"/>
      <c r="G71" s="79"/>
      <c r="H71" s="79"/>
      <c r="I71" s="72" t="s">
        <v>78</v>
      </c>
      <c r="J71" s="56" t="s">
        <v>21</v>
      </c>
      <c r="K71" s="80">
        <f>D69*0.4*10/1000</f>
        <v>0.128</v>
      </c>
      <c r="L71" s="27" t="s">
        <v>59</v>
      </c>
      <c r="P71" s="30"/>
    </row>
    <row r="72" spans="1:16" s="19" customFormat="1" ht="24" x14ac:dyDescent="0.2">
      <c r="A72" s="28"/>
      <c r="B72" s="29"/>
      <c r="C72" s="46"/>
      <c r="D72" s="32"/>
      <c r="E72" s="79"/>
      <c r="F72" s="79"/>
      <c r="G72" s="79"/>
      <c r="H72" s="79"/>
      <c r="I72" s="72" t="s">
        <v>79</v>
      </c>
      <c r="J72" s="56" t="s">
        <v>21</v>
      </c>
      <c r="K72" s="80">
        <f>D69*0.11*10/1000*2</f>
        <v>7.0000000000000007E-2</v>
      </c>
      <c r="L72" s="27" t="s">
        <v>59</v>
      </c>
      <c r="P72" s="30"/>
    </row>
    <row r="73" spans="1:16" s="19" customFormat="1" ht="12.75" x14ac:dyDescent="0.2">
      <c r="A73" s="28"/>
      <c r="B73" s="29"/>
      <c r="C73" s="46"/>
      <c r="D73" s="32"/>
      <c r="E73" s="79"/>
      <c r="F73" s="79"/>
      <c r="G73" s="79"/>
      <c r="H73" s="79"/>
      <c r="I73" s="72" t="s">
        <v>68</v>
      </c>
      <c r="J73" s="56" t="s">
        <v>34</v>
      </c>
      <c r="K73" s="80">
        <f>D69*0.016*10*2</f>
        <v>10.253</v>
      </c>
      <c r="L73" s="27" t="s">
        <v>59</v>
      </c>
      <c r="P73" s="30"/>
    </row>
    <row r="74" spans="1:16" s="19" customFormat="1" ht="12.75" x14ac:dyDescent="0.2">
      <c r="A74" s="28"/>
      <c r="B74" s="29"/>
      <c r="C74" s="46"/>
      <c r="D74" s="32"/>
      <c r="E74" s="79"/>
      <c r="F74" s="79"/>
      <c r="G74" s="79"/>
      <c r="H74" s="79"/>
      <c r="I74" s="72" t="s">
        <v>80</v>
      </c>
      <c r="J74" s="56" t="s">
        <v>21</v>
      </c>
      <c r="K74" s="80">
        <f>D69*0.007*10/1000*2</f>
        <v>4.0000000000000001E-3</v>
      </c>
      <c r="L74" s="27" t="s">
        <v>59</v>
      </c>
      <c r="P74" s="30"/>
    </row>
    <row r="75" spans="1:16" s="19" customFormat="1" ht="12.75" x14ac:dyDescent="0.2">
      <c r="A75" s="17"/>
      <c r="B75" s="6" t="s">
        <v>8</v>
      </c>
      <c r="C75" s="18" t="s">
        <v>127</v>
      </c>
      <c r="E75" s="14"/>
      <c r="F75" s="5"/>
      <c r="G75" s="4"/>
      <c r="H75" s="13"/>
      <c r="I75" s="20"/>
      <c r="J75" s="4"/>
      <c r="K75" s="4"/>
      <c r="L75" s="4"/>
      <c r="M75" s="23"/>
      <c r="N75" s="7"/>
      <c r="O75" s="7"/>
    </row>
    <row r="76" spans="1:16" s="19" customFormat="1" ht="12.75" x14ac:dyDescent="0.2">
      <c r="A76" s="17"/>
      <c r="B76" s="6"/>
      <c r="C76" s="18"/>
      <c r="E76" s="14"/>
      <c r="F76" s="5"/>
      <c r="G76" s="4"/>
      <c r="H76" s="13"/>
      <c r="I76" s="20"/>
      <c r="J76" s="4"/>
      <c r="K76" s="4"/>
      <c r="L76" s="4"/>
      <c r="M76" s="23"/>
      <c r="N76" s="7"/>
      <c r="O76" s="7"/>
    </row>
    <row r="77" spans="1:16" s="19" customFormat="1" ht="12.75" x14ac:dyDescent="0.2">
      <c r="A77" s="17"/>
      <c r="G77" s="16" t="s">
        <v>9</v>
      </c>
      <c r="H77" s="4"/>
      <c r="K77" s="21"/>
      <c r="M77" s="23"/>
      <c r="N77" s="7"/>
      <c r="O77" s="7"/>
    </row>
    <row r="78" spans="1:16" s="19" customFormat="1" ht="12.75" x14ac:dyDescent="0.2">
      <c r="A78" s="13"/>
      <c r="G78" s="22" t="s">
        <v>14</v>
      </c>
      <c r="H78" s="22"/>
      <c r="I78" s="22"/>
      <c r="J78" s="22"/>
      <c r="K78" s="5" t="s">
        <v>10</v>
      </c>
      <c r="M78" s="16"/>
      <c r="N78" s="7"/>
      <c r="O78" s="7"/>
    </row>
    <row r="79" spans="1:16" s="19" customFormat="1" ht="12.75" x14ac:dyDescent="0.2">
      <c r="M79" s="16"/>
      <c r="N79" s="7"/>
      <c r="O79" s="7"/>
    </row>
    <row r="80" spans="1:16" s="19" customFormat="1" ht="12.75" x14ac:dyDescent="0.2">
      <c r="G80" s="22" t="s">
        <v>126</v>
      </c>
      <c r="H80" s="22"/>
      <c r="I80" s="22"/>
      <c r="J80" s="22"/>
      <c r="K80" s="5" t="s">
        <v>125</v>
      </c>
      <c r="M80" s="16"/>
      <c r="N80" s="7"/>
      <c r="O80" s="7"/>
    </row>
    <row r="81" spans="2:15" s="19" customFormat="1" ht="12.75" x14ac:dyDescent="0.2">
      <c r="K81" s="6"/>
      <c r="M81" s="16"/>
      <c r="N81" s="7"/>
      <c r="O81" s="7"/>
    </row>
    <row r="82" spans="2:15" s="19" customFormat="1" ht="12.75" x14ac:dyDescent="0.2">
      <c r="B82" s="24"/>
      <c r="G82" s="22" t="s">
        <v>88</v>
      </c>
      <c r="H82" s="22"/>
      <c r="I82" s="22"/>
      <c r="J82" s="22"/>
      <c r="K82" s="5" t="s">
        <v>120</v>
      </c>
      <c r="M82" s="16"/>
      <c r="N82" s="7"/>
      <c r="O82" s="7"/>
    </row>
    <row r="83" spans="2:15" s="19" customFormat="1" ht="12.75" x14ac:dyDescent="0.2">
      <c r="B83" s="24"/>
      <c r="K83" s="6"/>
      <c r="M83" s="16"/>
      <c r="N83" s="7"/>
      <c r="O83" s="7"/>
    </row>
    <row r="84" spans="2:15" s="19" customFormat="1" ht="12.75" x14ac:dyDescent="0.2">
      <c r="B84" s="24"/>
      <c r="G84" s="22" t="s">
        <v>52</v>
      </c>
      <c r="H84" s="22"/>
      <c r="I84" s="22"/>
      <c r="J84" s="22"/>
      <c r="K84" s="5" t="s">
        <v>53</v>
      </c>
      <c r="M84" s="16"/>
      <c r="N84" s="7"/>
      <c r="O84" s="7"/>
    </row>
    <row r="85" spans="2:15" s="19" customFormat="1" ht="12.75" x14ac:dyDescent="0.2">
      <c r="B85" s="24"/>
      <c r="I85" s="24"/>
      <c r="J85" s="24"/>
      <c r="K85" s="21"/>
      <c r="M85" s="16"/>
      <c r="N85" s="7"/>
      <c r="O85" s="7"/>
    </row>
    <row r="86" spans="2:15" s="19" customFormat="1" ht="12.75" x14ac:dyDescent="0.2">
      <c r="B86" s="24"/>
      <c r="G86" s="22" t="s">
        <v>50</v>
      </c>
      <c r="H86" s="22"/>
      <c r="I86" s="22"/>
      <c r="J86" s="22"/>
      <c r="K86" s="5" t="s">
        <v>51</v>
      </c>
      <c r="M86" s="16"/>
      <c r="N86" s="7"/>
      <c r="O86" s="7"/>
    </row>
    <row r="87" spans="2:15" s="19" customFormat="1" ht="12.75" x14ac:dyDescent="0.2">
      <c r="B87" s="24"/>
      <c r="I87" s="24"/>
      <c r="J87" s="24"/>
      <c r="K87" s="21"/>
      <c r="M87" s="16"/>
      <c r="N87" s="7"/>
      <c r="O87" s="7"/>
    </row>
    <row r="88" spans="2:15" s="19" customFormat="1" ht="12.75" x14ac:dyDescent="0.2">
      <c r="B88" s="24"/>
      <c r="I88" s="24"/>
      <c r="J88" s="24"/>
      <c r="K88" s="47">
        <f>SUBTOTAL(9,K19:K74)</f>
        <v>595.97199999999998</v>
      </c>
      <c r="M88" s="16"/>
      <c r="N88" s="7"/>
      <c r="O88" s="7"/>
    </row>
    <row r="89" spans="2:15" s="19" customFormat="1" ht="12.75" x14ac:dyDescent="0.2">
      <c r="B89" s="24"/>
      <c r="I89" s="24"/>
      <c r="J89" s="24"/>
      <c r="K89" s="21"/>
      <c r="M89" s="16"/>
      <c r="N89" s="7"/>
      <c r="O89" s="7"/>
    </row>
    <row r="90" spans="2:15" s="19" customFormat="1" ht="12.75" x14ac:dyDescent="0.2">
      <c r="B90" s="24"/>
      <c r="N90" s="7"/>
      <c r="O90" s="7"/>
    </row>
    <row r="91" spans="2:15" s="19" customFormat="1" ht="12.75" x14ac:dyDescent="0.2">
      <c r="B91" s="24"/>
      <c r="I91" s="24"/>
      <c r="J91" s="24"/>
      <c r="K91" s="21"/>
      <c r="M91" s="16"/>
      <c r="N91" s="7"/>
      <c r="O91" s="7"/>
    </row>
    <row r="92" spans="2:15" s="19" customFormat="1" ht="12.75" x14ac:dyDescent="0.2">
      <c r="B92" s="24"/>
      <c r="G92" s="22" t="s">
        <v>111</v>
      </c>
      <c r="H92" s="22"/>
      <c r="I92" s="22"/>
      <c r="J92" s="22"/>
      <c r="K92" s="5" t="s">
        <v>112</v>
      </c>
      <c r="M92" s="5" t="s">
        <v>89</v>
      </c>
      <c r="N92" s="7"/>
      <c r="O92" s="7"/>
    </row>
    <row r="93" spans="2:15" s="19" customFormat="1" ht="12.75" x14ac:dyDescent="0.2">
      <c r="B93" s="63" t="s">
        <v>104</v>
      </c>
      <c r="C93" s="63"/>
      <c r="I93" s="24"/>
      <c r="J93" s="24"/>
      <c r="K93" s="21"/>
      <c r="M93" s="16"/>
      <c r="N93" s="7"/>
      <c r="O93" s="7"/>
    </row>
    <row r="94" spans="2:15" s="19" customFormat="1" ht="12.75" x14ac:dyDescent="0.2">
      <c r="B94" s="64" t="s">
        <v>105</v>
      </c>
      <c r="G94" s="22" t="s">
        <v>50</v>
      </c>
      <c r="H94" s="22"/>
      <c r="I94" s="22"/>
      <c r="J94" s="22"/>
      <c r="K94" s="5" t="s">
        <v>51</v>
      </c>
      <c r="M94" s="5" t="s">
        <v>89</v>
      </c>
      <c r="N94" s="7"/>
      <c r="O94" s="7"/>
    </row>
    <row r="95" spans="2:15" s="19" customFormat="1" ht="12.75" x14ac:dyDescent="0.2">
      <c r="I95" s="24"/>
      <c r="J95" s="24"/>
      <c r="K95" s="21"/>
      <c r="M95" s="16"/>
      <c r="N95" s="7"/>
      <c r="O95" s="7"/>
    </row>
    <row r="96" spans="2:15" s="19" customFormat="1" ht="12.75" x14ac:dyDescent="0.2">
      <c r="B96" s="65" t="s">
        <v>106</v>
      </c>
      <c r="G96" s="22" t="s">
        <v>16</v>
      </c>
      <c r="H96" s="22"/>
      <c r="I96" s="22"/>
      <c r="J96" s="22"/>
      <c r="K96" s="5" t="s">
        <v>17</v>
      </c>
      <c r="M96" s="16"/>
      <c r="N96" s="7"/>
      <c r="O96" s="7"/>
    </row>
    <row r="97" spans="1:15" s="19" customFormat="1" ht="12.75" x14ac:dyDescent="0.2">
      <c r="B97" s="66" t="s">
        <v>107</v>
      </c>
      <c r="C97" s="67"/>
      <c r="D97" s="19" t="s">
        <v>108</v>
      </c>
      <c r="I97" s="24"/>
      <c r="J97" s="24"/>
      <c r="K97" s="21"/>
      <c r="M97" s="16"/>
      <c r="N97" s="7"/>
      <c r="O97" s="7"/>
    </row>
    <row r="98" spans="1:15" s="19" customFormat="1" ht="12.75" x14ac:dyDescent="0.2">
      <c r="B98" s="23"/>
      <c r="C98" s="23"/>
      <c r="D98" s="7"/>
      <c r="E98" s="7"/>
      <c r="G98" s="22" t="s">
        <v>18</v>
      </c>
      <c r="H98" s="22"/>
      <c r="I98" s="22"/>
      <c r="J98" s="22"/>
      <c r="K98" s="5" t="s">
        <v>19</v>
      </c>
      <c r="M98" s="16"/>
      <c r="N98" s="7"/>
      <c r="O98" s="7"/>
    </row>
    <row r="99" spans="1:15" s="19" customFormat="1" ht="12.75" x14ac:dyDescent="0.2">
      <c r="B99" s="5"/>
      <c r="C99" s="7"/>
      <c r="D99" s="7"/>
      <c r="E99" s="7"/>
      <c r="I99" s="24"/>
      <c r="J99" s="24"/>
      <c r="K99" s="24"/>
      <c r="M99" s="16"/>
      <c r="N99" s="7"/>
      <c r="O99" s="7"/>
    </row>
    <row r="100" spans="1:15" s="19" customFormat="1" ht="12.75" x14ac:dyDescent="0.2">
      <c r="B100" s="7"/>
      <c r="C100" s="7"/>
      <c r="D100" s="7"/>
      <c r="E100" s="7"/>
      <c r="G100" s="22" t="s">
        <v>18</v>
      </c>
      <c r="H100" s="22"/>
      <c r="I100" s="22"/>
      <c r="J100" s="22"/>
      <c r="K100" s="5" t="s">
        <v>20</v>
      </c>
      <c r="M100" s="16"/>
      <c r="N100" s="7"/>
      <c r="O100" s="7"/>
    </row>
    <row r="101" spans="1:15" s="19" customFormat="1" ht="12.75" x14ac:dyDescent="0.2">
      <c r="B101" s="24"/>
      <c r="I101" s="24"/>
      <c r="J101" s="24"/>
      <c r="K101" s="21"/>
      <c r="M101" s="16"/>
      <c r="N101" s="7"/>
      <c r="O101" s="7"/>
    </row>
    <row r="102" spans="1:15" s="19" customFormat="1" ht="12.75" x14ac:dyDescent="0.2">
      <c r="B102" s="24"/>
      <c r="G102" s="22" t="s">
        <v>54</v>
      </c>
      <c r="H102" s="22"/>
      <c r="I102" s="22"/>
      <c r="J102" s="22"/>
      <c r="K102" s="5" t="s">
        <v>55</v>
      </c>
      <c r="M102" s="16"/>
      <c r="N102" s="7"/>
      <c r="O102" s="7"/>
    </row>
    <row r="103" spans="1:15" s="19" customFormat="1" ht="12.75" x14ac:dyDescent="0.2">
      <c r="B103" s="24"/>
      <c r="M103" s="16"/>
      <c r="N103" s="7"/>
      <c r="O103" s="7"/>
    </row>
    <row r="104" spans="1:15" s="47" customFormat="1" ht="12.75" x14ac:dyDescent="0.2">
      <c r="A104" s="2"/>
      <c r="B104" s="8"/>
    </row>
    <row r="105" spans="1:15" s="47" customFormat="1" ht="12.75" x14ac:dyDescent="0.2">
      <c r="A105" s="2"/>
      <c r="B105" s="8"/>
    </row>
    <row r="106" spans="1:15" s="47" customFormat="1" ht="12.75" x14ac:dyDescent="0.2">
      <c r="A106" s="2"/>
      <c r="B106" s="8"/>
    </row>
    <row r="107" spans="1:15" s="47" customFormat="1" ht="12.75" x14ac:dyDescent="0.2">
      <c r="A107" s="2"/>
      <c r="B107" s="8"/>
    </row>
    <row r="108" spans="1:15" s="47" customFormat="1" ht="12.75" x14ac:dyDescent="0.2">
      <c r="A108" s="2"/>
      <c r="B108" s="8"/>
    </row>
    <row r="109" spans="1:15" s="47" customFormat="1" ht="12.75" x14ac:dyDescent="0.2">
      <c r="A109" s="2"/>
      <c r="B109" s="8"/>
    </row>
    <row r="110" spans="1:15" s="47" customFormat="1" ht="12.75" x14ac:dyDescent="0.2">
      <c r="A110" s="2"/>
      <c r="B110" s="8"/>
    </row>
    <row r="111" spans="1:15" s="47" customFormat="1" ht="12.75" x14ac:dyDescent="0.2">
      <c r="A111" s="2"/>
      <c r="B111" s="8"/>
    </row>
    <row r="112" spans="1:15" s="47" customFormat="1" ht="12.75" x14ac:dyDescent="0.2">
      <c r="A112" s="2"/>
      <c r="B112" s="8"/>
    </row>
    <row r="113" spans="1:2" s="47" customFormat="1" ht="12.75" x14ac:dyDescent="0.2">
      <c r="A113" s="2"/>
      <c r="B113" s="8"/>
    </row>
    <row r="114" spans="1:2" s="47" customFormat="1" ht="12.75" x14ac:dyDescent="0.2">
      <c r="A114" s="2"/>
      <c r="B114" s="8"/>
    </row>
    <row r="115" spans="1:2" s="47" customFormat="1" ht="12.75" x14ac:dyDescent="0.2">
      <c r="A115" s="2"/>
      <c r="B115" s="8"/>
    </row>
    <row r="116" spans="1:2" s="47" customFormat="1" ht="12.75" x14ac:dyDescent="0.2">
      <c r="A116" s="2"/>
      <c r="B116" s="8"/>
    </row>
    <row r="117" spans="1:2" s="47" customFormat="1" ht="12.75" x14ac:dyDescent="0.2">
      <c r="A117" s="2"/>
      <c r="B117" s="8"/>
    </row>
    <row r="118" spans="1:2" s="47" customFormat="1" ht="12.75" x14ac:dyDescent="0.2">
      <c r="A118" s="2"/>
      <c r="B118" s="8"/>
    </row>
  </sheetData>
  <autoFilter ref="A18:L103"/>
  <mergeCells count="14">
    <mergeCell ref="A60:L60"/>
    <mergeCell ref="A56:A57"/>
    <mergeCell ref="A19:L19"/>
    <mergeCell ref="A54:L54"/>
    <mergeCell ref="B56:B57"/>
    <mergeCell ref="C56:C57"/>
    <mergeCell ref="D56:D57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2021-03-03T01:23:04Z</cp:lastPrinted>
  <dcterms:created xsi:type="dcterms:W3CDTF">2002-02-11T05:58:42Z</dcterms:created>
  <dcterms:modified xsi:type="dcterms:W3CDTF">2022-02-04T02:13:59Z</dcterms:modified>
</cp:coreProperties>
</file>